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icrosofteur-my.sharepoint.com/personal/mcapaldi_microsoft_com/Documents/Desktop/"/>
    </mc:Choice>
  </mc:AlternateContent>
  <xr:revisionPtr revIDLastSave="2" documentId="13_ncr:1_{46DD9794-69DE-4E85-99ED-8927A14D8D1F}" xr6:coauthVersionLast="47" xr6:coauthVersionMax="47" xr10:uidLastSave="{8D5C13EB-DCA8-4111-BDE8-7222FDFB47B2}"/>
  <bookViews>
    <workbookView xWindow="-108" yWindow="-108" windowWidth="30168" windowHeight="19464" activeTab="2" xr2:uid="{00000000-000D-0000-FFFF-FFFF00000000}"/>
  </bookViews>
  <sheets>
    <sheet name="Composizione PTF" sheetId="6" r:id="rId1"/>
    <sheet name="Ripartizione semplificata" sheetId="7" r:id="rId2"/>
    <sheet name="Ripartizione estesa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8" l="1"/>
  <c r="H4" i="8" s="1"/>
  <c r="I4" i="8" s="1"/>
  <c r="J4" i="8" s="1"/>
  <c r="E3" i="7"/>
  <c r="E4" i="7"/>
  <c r="I4" i="6" l="1"/>
  <c r="G3" i="8"/>
  <c r="H3" i="8" s="1"/>
  <c r="I3" i="8" s="1"/>
  <c r="J3" i="8" s="1"/>
  <c r="I5" i="8" l="1"/>
  <c r="I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G4" authorId="0" shapeId="0" xr:uid="{7BD2FD5B-DCE8-432F-BF9B-8BFF695BF9B0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Matteo Capaldi</author>
  </authors>
  <commentList>
    <comment ref="F2" authorId="0" shapeId="0" xr:uid="{D438CBD0-93FC-4E04-8CBD-5027DADE43FF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 prezzi del titolo al momento dell'acquisto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8AD9FD7-F4D1-4C07-9A3C-67CB712AF14C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Da aggiornare con il valore del capitale che viene allocato nel portafoglio</t>
        </r>
      </text>
    </comment>
    <comment ref="M5" authorId="0" shapeId="0" xr:uid="{DDD88EC5-EE64-4DBF-A9EB-271D58BD8442}">
      <text>
        <r>
          <rPr>
            <b/>
            <sz val="9"/>
            <color indexed="81"/>
            <rFont val="Tahoma"/>
            <family val="2"/>
          </rPr>
          <t xml:space="preserve">Gamma:
</t>
        </r>
        <r>
          <rPr>
            <sz val="9"/>
            <color indexed="81"/>
            <rFont val="Tahoma"/>
            <family val="2"/>
          </rPr>
          <t>Inserire valore del cambio di questa valuta vs. € al momento dell'acquisto</t>
        </r>
      </text>
    </comment>
  </commentList>
</comments>
</file>

<file path=xl/sharedStrings.xml><?xml version="1.0" encoding="utf-8"?>
<sst xmlns="http://schemas.openxmlformats.org/spreadsheetml/2006/main" count="53" uniqueCount="31">
  <si>
    <t>ISIN</t>
  </si>
  <si>
    <t>ASSET</t>
  </si>
  <si>
    <t>OPERAZIONE</t>
  </si>
  <si>
    <t>LEGENDA* VARIAZIONI</t>
  </si>
  <si>
    <t>Ingresso</t>
  </si>
  <si>
    <t>Incremento</t>
  </si>
  <si>
    <t>Nessuna variazione</t>
  </si>
  <si>
    <t>Decremento</t>
  </si>
  <si>
    <t>Chiusura</t>
  </si>
  <si>
    <t>*Se aperto non da client Office/OpenOffice si visualizzeranno numeri anzichè simboli; la legenda resta identica</t>
  </si>
  <si>
    <t>CAPITALE TOTALE</t>
  </si>
  <si>
    <t>ALLOCAZIONE
IN €</t>
  </si>
  <si>
    <t xml:space="preserve">Le informazioni sul Sito e su qualsivoglia materiale informativo ricevuto e/o letto prodotto da Gamma sono fornite unicamente a titolo informativo e non devono essere intese né come una consulenza di investimento, né come un consiglio di acquisto, vendita o altri tipi di operazioni relative ad un investimento su prodotti o servizi, né tanto meno un invito, un’offerta o un sollecito a investire. </t>
  </si>
  <si>
    <t>PORTAFOGLIO BASIC</t>
  </si>
  <si>
    <t>iShares MSCI ACWI</t>
  </si>
  <si>
    <t>IE00B6R52259</t>
  </si>
  <si>
    <t>FLUTTUAZIONI DI MERCATO</t>
  </si>
  <si>
    <t>OPERATIVITÀ</t>
  </si>
  <si>
    <t>VALUTA</t>
  </si>
  <si>
    <t>PREZZO</t>
  </si>
  <si>
    <t>PREZZO €</t>
  </si>
  <si>
    <t>QUOTE</t>
  </si>
  <si>
    <t>ALLOCAZIONE EFFETTIVA €</t>
  </si>
  <si>
    <t>ALLOCAZIONE
EFFETTIVA %</t>
  </si>
  <si>
    <t>EUR</t>
  </si>
  <si>
    <t>CAMBIO EUR</t>
  </si>
  <si>
    <t>iShares Physical Gold ETC</t>
  </si>
  <si>
    <t>IE00B4ND3602</t>
  </si>
  <si>
    <t>ALLOCAZIONE
07/12/2025</t>
  </si>
  <si>
    <t>ALLOCAZIONE
01/01/2026</t>
  </si>
  <si>
    <t>RENDIMENTO DAL 07/12/2025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</si>
</sst>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€-2]\ #,##0.00"/>
    <numFmt numFmtId="165" formatCode="0.000%"/>
    <numFmt numFmtId="166" formatCode="[$€-2]\ #,##0.0000"/>
  </numFmts>
  <fonts count="14">
    <font>
      <sz val="11"/>
      <color theme="1"/>
      <name val="Calibri"/>
      <family val="2"/>
      <scheme val="minor"/>
    </font>
    <font>
      <sz val="11"/>
      <name val="Open Sauce Sans"/>
    </font>
    <font>
      <sz val="11"/>
      <color theme="1"/>
      <name val="Open Sauce Sans"/>
    </font>
    <font>
      <b/>
      <sz val="11"/>
      <name val="Open Sauce Sans"/>
    </font>
    <font>
      <b/>
      <sz val="11"/>
      <color theme="1"/>
      <name val="Open Sauce Sans"/>
    </font>
    <font>
      <sz val="10"/>
      <color rgb="FF000000"/>
      <name val="Arial"/>
      <family val="2"/>
      <charset val="1"/>
    </font>
    <font>
      <b/>
      <sz val="11"/>
      <color rgb="FFFF0000"/>
      <name val="Open Sauce Sans"/>
    </font>
    <font>
      <sz val="9"/>
      <color indexed="81"/>
      <name val="Tahoma"/>
      <family val="2"/>
    </font>
    <font>
      <sz val="14"/>
      <color theme="1"/>
      <name val="Open Sauce Sans"/>
    </font>
    <font>
      <sz val="10"/>
      <color theme="1"/>
      <name val="Open Sauce Sans"/>
    </font>
    <font>
      <b/>
      <sz val="9"/>
      <color indexed="81"/>
      <name val="Tahoma"/>
      <family val="2"/>
    </font>
    <font>
      <sz val="11"/>
      <color rgb="FF000000"/>
      <name val="Open Sauce Sans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2BA825"/>
        <bgColor indexed="64"/>
      </patternFill>
    </fill>
    <fill>
      <patternFill patternType="solid">
        <fgColor rgb="FF2BA825"/>
        <bgColor theme="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1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3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1" fontId="2" fillId="0" borderId="3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/>
    </xf>
    <xf numFmtId="0" fontId="8" fillId="0" borderId="0" xfId="0" applyFont="1"/>
    <xf numFmtId="0" fontId="2" fillId="0" borderId="2" xfId="0" applyFont="1" applyBorder="1"/>
    <xf numFmtId="0" fontId="9" fillId="0" borderId="5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3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Protection="1">
      <protection locked="0"/>
    </xf>
    <xf numFmtId="10" fontId="4" fillId="2" borderId="13" xfId="0" applyNumberFormat="1" applyFont="1" applyFill="1" applyBorder="1" applyAlignment="1" applyProtection="1">
      <alignment horizontal="left" vertical="center"/>
      <protection locked="0"/>
    </xf>
    <xf numFmtId="164" fontId="6" fillId="2" borderId="22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166" fontId="3" fillId="0" borderId="21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1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10" fontId="11" fillId="0" borderId="14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10" fontId="11" fillId="0" borderId="1" xfId="0" applyNumberFormat="1" applyFont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" fontId="6" fillId="5" borderId="14" xfId="0" applyNumberFormat="1" applyFont="1" applyFill="1" applyBorder="1" applyAlignment="1" applyProtection="1">
      <alignment horizontal="center" vertical="center"/>
      <protection locked="0"/>
    </xf>
    <xf numFmtId="164" fontId="1" fillId="5" borderId="14" xfId="0" applyNumberFormat="1" applyFont="1" applyFill="1" applyBorder="1" applyAlignment="1">
      <alignment horizontal="center" vertical="center"/>
    </xf>
    <xf numFmtId="1" fontId="3" fillId="5" borderId="21" xfId="0" applyNumberFormat="1" applyFont="1" applyFill="1" applyBorder="1" applyAlignment="1">
      <alignment horizontal="center" vertical="center"/>
    </xf>
    <xf numFmtId="164" fontId="2" fillId="5" borderId="14" xfId="2" applyNumberFormat="1" applyFont="1" applyFill="1" applyBorder="1" applyAlignment="1" applyProtection="1">
      <alignment horizontal="center" vertical="center"/>
    </xf>
    <xf numFmtId="165" fontId="2" fillId="5" borderId="3" xfId="0" applyNumberFormat="1" applyFont="1" applyFill="1" applyBorder="1" applyAlignment="1">
      <alignment vertical="center"/>
    </xf>
    <xf numFmtId="0" fontId="2" fillId="0" borderId="21" xfId="0" applyFont="1" applyBorder="1"/>
    <xf numFmtId="0" fontId="8" fillId="0" borderId="24" xfId="0" applyFont="1" applyBorder="1"/>
    <xf numFmtId="10" fontId="11" fillId="0" borderId="1" xfId="0" applyNumberFormat="1" applyFont="1" applyBorder="1" applyAlignment="1">
      <alignment horizontal="right" vertical="center"/>
    </xf>
    <xf numFmtId="164" fontId="11" fillId="0" borderId="25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10" fontId="11" fillId="0" borderId="1" xfId="2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>
      <alignment horizontal="center" vertical="center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64" fontId="1" fillId="0" borderId="21" xfId="2" applyNumberFormat="1" applyFont="1" applyFill="1" applyBorder="1" applyAlignment="1" applyProtection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0000000}"/>
    <cellStyle name="Percent" xfId="2" builtinId="5"/>
  </cellStyles>
  <dxfs count="38"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5" formatCode="0.00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numFmt numFmtId="164" formatCode="[$€-2]\ 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Open Sauce Sans"/>
        <scheme val="none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theme="1"/>
        </top>
      </border>
    </dxf>
    <dxf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uce Sans"/>
        <scheme val="none"/>
      </font>
      <fill>
        <patternFill patternType="solid">
          <fgColor theme="4"/>
          <bgColor rgb="FF2BA82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64" formatCode="[$€-2]\ 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numFmt numFmtId="14" formatCode="0.00%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Open Sauce Sans"/>
        <scheme val="none"/>
      </font>
      <alignment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Open Sauce Sans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Open Sauce Sans"/>
        <scheme val="none"/>
      </font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rgb="FF2BA825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mruColors>
      <color rgb="FFF88221"/>
      <color rgb="FF2BA825"/>
      <color rgb="FFFCC69A"/>
      <color rgb="FFA6E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430307</xdr:colOff>
      <xdr:row>10</xdr:row>
      <xdr:rowOff>143435</xdr:rowOff>
    </xdr:from>
    <xdr:to>
      <xdr:col>11</xdr:col>
      <xdr:colOff>504639</xdr:colOff>
      <xdr:row>17</xdr:row>
      <xdr:rowOff>202079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00A00-CB00-43B6-BDE2-8A7B459A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407" y="2175435"/>
          <a:ext cx="1649133" cy="1601694"/>
        </a:xfrm>
        <a:prstGeom prst="rect">
          <a:avLst/>
        </a:prstGeom>
      </xdr:spPr>
    </xdr:pic>
    <xdr:clientData/>
  </xdr:twoCellAnchor>
  <xdr:twoCellAnchor editAs="oneCell">
    <xdr:from>
      <xdr:col>1</xdr:col>
      <xdr:colOff>352094</xdr:colOff>
      <xdr:row>9</xdr:row>
      <xdr:rowOff>152400</xdr:rowOff>
    </xdr:from>
    <xdr:to>
      <xdr:col>2</xdr:col>
      <xdr:colOff>778814</xdr:colOff>
      <xdr:row>11</xdr:row>
      <xdr:rowOff>17850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235B2E-2AEA-4AD5-A99C-BC3400DD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44" y="2368550"/>
          <a:ext cx="2228850" cy="3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12</xdr:row>
      <xdr:rowOff>132151</xdr:rowOff>
    </xdr:from>
    <xdr:to>
      <xdr:col>3</xdr:col>
      <xdr:colOff>169862</xdr:colOff>
      <xdr:row>14</xdr:row>
      <xdr:rowOff>113100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A9D481-3722-4F39-8DBF-BA10D926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015051"/>
          <a:ext cx="2778442" cy="425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298450</xdr:colOff>
      <xdr:row>7</xdr:row>
      <xdr:rowOff>76200</xdr:rowOff>
    </xdr:from>
    <xdr:to>
      <xdr:col>5</xdr:col>
      <xdr:colOff>455338</xdr:colOff>
      <xdr:row>12</xdr:row>
      <xdr:rowOff>114299</xdr:rowOff>
    </xdr:to>
    <xdr:pic>
      <xdr:nvPicPr>
        <xdr:cNvPr id="5" name="Picture 4" descr="Newsroom | Scalable Capital">
          <a:extLst>
            <a:ext uri="{FF2B5EF4-FFF2-40B4-BE49-F238E27FC236}">
              <a16:creationId xmlns:a16="http://schemas.microsoft.com/office/drawing/2014/main" id="{6E8D7D28-4531-4E61-981E-79A4D520F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0" y="1841500"/>
          <a:ext cx="2333668" cy="1155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459618</xdr:colOff>
      <xdr:row>12</xdr:row>
      <xdr:rowOff>38100</xdr:rowOff>
    </xdr:from>
    <xdr:to>
      <xdr:col>5</xdr:col>
      <xdr:colOff>363219</xdr:colOff>
      <xdr:row>14</xdr:row>
      <xdr:rowOff>196850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25400C-B9E7-4FA3-BEFA-465741653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6168" y="2921000"/>
          <a:ext cx="2080381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586204</xdr:colOff>
      <xdr:row>8</xdr:row>
      <xdr:rowOff>82550</xdr:rowOff>
    </xdr:from>
    <xdr:to>
      <xdr:col>7</xdr:col>
      <xdr:colOff>713740</xdr:colOff>
      <xdr:row>10</xdr:row>
      <xdr:rowOff>153670</xdr:rowOff>
    </xdr:to>
    <xdr:pic>
      <xdr:nvPicPr>
        <xdr:cNvPr id="7" name="Picture 6" descr="justETF - Directa - Alert">
          <a:extLst>
            <a:ext uri="{FF2B5EF4-FFF2-40B4-BE49-F238E27FC236}">
              <a16:creationId xmlns:a16="http://schemas.microsoft.com/office/drawing/2014/main" id="{421619FA-9C2F-4043-A7DF-5AAB15CD07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t="16509" r="11765" b="29717"/>
        <a:stretch/>
      </xdr:blipFill>
      <xdr:spPr bwMode="auto">
        <a:xfrm>
          <a:off x="5570954" y="2076450"/>
          <a:ext cx="2436396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885920</xdr:colOff>
      <xdr:row>12</xdr:row>
      <xdr:rowOff>31750</xdr:rowOff>
    </xdr:from>
    <xdr:to>
      <xdr:col>7</xdr:col>
      <xdr:colOff>408939</xdr:colOff>
      <xdr:row>15</xdr:row>
      <xdr:rowOff>120650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2BBA23-73E1-CEB8-1421-7D282A8B0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0670" y="2914650"/>
          <a:ext cx="1831879" cy="755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120277</xdr:colOff>
      <xdr:row>6</xdr:row>
      <xdr:rowOff>141940</xdr:rowOff>
    </xdr:from>
    <xdr:to>
      <xdr:col>8</xdr:col>
      <xdr:colOff>197785</xdr:colOff>
      <xdr:row>13</xdr:row>
      <xdr:rowOff>183589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8F48AB-2DE6-4C43-95DB-B497D56BF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0865" y="1523999"/>
          <a:ext cx="1649506" cy="16136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6</xdr:row>
      <xdr:rowOff>152400</xdr:rowOff>
    </xdr:from>
    <xdr:to>
      <xdr:col>12</xdr:col>
      <xdr:colOff>753783</xdr:colOff>
      <xdr:row>13</xdr:row>
      <xdr:rowOff>152774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D38692-9F0F-4E8A-B3F4-23B274F32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2139950"/>
          <a:ext cx="1642783" cy="15561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F2E3F3-9104-4786-958D-B8B6EA69B674}" name="Portafoglio" displayName="Portafoglio" ref="B2:I4" totalsRowShown="0" headerRowDxfId="30" dataDxfId="29">
  <sortState xmlns:xlrd2="http://schemas.microsoft.com/office/spreadsheetml/2017/richdata2" ref="B3:I3">
    <sortCondition descending="1" ref="H2:H3"/>
  </sortState>
  <tableColumns count="8">
    <tableColumn id="1" xr3:uid="{DCCDB110-6F59-4AA6-9212-3FAA5A82E8EE}" name="ASSET" dataDxfId="28"/>
    <tableColumn id="2" xr3:uid="{9671A252-F8AE-4642-8454-5FAE3C5C86A4}" name="ISIN" dataDxfId="27"/>
    <tableColumn id="3" xr3:uid="{7F27D572-1B67-4FAD-B749-AC8BEF379BE6}" name="ALLOCAZIONE_x000a_07/12/2025" dataDxfId="26"/>
    <tableColumn id="6" xr3:uid="{107D697E-5625-493B-B230-F23465C3B5BC}" name="RENDIMENTO DAL 07/12/2025 AL 31/12/2025" dataDxfId="25"/>
    <tableColumn id="5" xr3:uid="{79A215C3-60E6-455D-A9F0-189ED33B8FEF}" name="FLUTTUAZIONI DI MERCATO" dataDxfId="24"/>
    <tableColumn id="4" xr3:uid="{D17229C4-977E-4E83-AAC9-467EB10B0E11}" name="OPERATIVITÀ" dataDxfId="23"/>
    <tableColumn id="7" xr3:uid="{C90404EC-8521-49E0-BB5A-1B6D8E1C49F7}" name="ALLOCAZIONE_x000a_01/01/2026" dataDxfId="22"/>
    <tableColumn id="10" xr3:uid="{82371C10-C002-4C2C-810E-A0EDB044B676}" name="OPERAZIONE" dataDxfId="21">
      <calculatedColumnFormula>IF(Portafoglio[[#This Row],[OPERATIVITÀ]]&lt;&gt;0,1,0)</calculatedColumnFormula>
    </tableColumn>
  </tableColumns>
  <tableStyleInfo name="TableStyleMedium1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C1544D-50A6-4A14-93D9-564181B1F516}" name="Portafoglio3" displayName="Portafoglio3" ref="B2:E4" totalsRowShown="0" dataDxfId="19" headerRowBorderDxfId="20">
  <tableColumns count="4">
    <tableColumn id="1" xr3:uid="{5FA277E3-D130-4D9C-9490-6934D561D1D6}" name="ASSET" dataDxfId="18"/>
    <tableColumn id="2" xr3:uid="{E3A3D096-9266-4FA6-833D-0240D5A6BA2B}" name="ISIN" dataDxfId="17"/>
    <tableColumn id="7" xr3:uid="{8BF6BB60-A286-4778-9F32-FF7E4DB21459}" name="ALLOCAZIONE_x000a_01/01/2026" dataDxfId="16"/>
    <tableColumn id="5" xr3:uid="{591A150C-306F-4620-BFA1-2E886714827A}" name="ALLOCAZIONE_x000a_IN €" dataDxfId="15">
      <calculatedColumnFormula>$G$4*Portafoglio3[[#This Row],[ALLOCAZIONE
01/01/2026]]</calculatedColumnFormula>
    </tableColumn>
  </tableColumns>
  <tableStyleInfo name="TableStyleMedium16 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7F0D9CD-33DA-4032-8FF5-042A5092AD3E}" name="Table4" displayName="Table4" ref="B2:J4" totalsRowShown="0" headerRowDxfId="14" dataDxfId="12" headerRowBorderDxfId="13" tableBorderDxfId="11">
  <tableColumns count="9">
    <tableColumn id="1" xr3:uid="{4039853B-7CA2-4D78-9BFE-3E52DD64525A}" name="ASSET" dataDxfId="10"/>
    <tableColumn id="2" xr3:uid="{268D9AEC-9071-42F0-B3DD-8197E3C53A48}" name="ISIN" dataDxfId="9"/>
    <tableColumn id="4" xr3:uid="{230EFE87-E1C7-4AC3-83F1-24E15F350F79}" name="ALLOCAZIONE_x000a_01/01/2026" dataDxfId="8"/>
    <tableColumn id="5" xr3:uid="{C61F7F53-BC5C-460E-82DC-63CC1DAB9A41}" name="VALUTA" dataDxfId="7"/>
    <tableColumn id="6" xr3:uid="{92D0BE9B-4FA6-40F3-93DA-EF3D0A4B9477}" name="PREZZO" dataDxfId="6"/>
    <tableColumn id="7" xr3:uid="{A7AE8CDA-66C1-4F5E-9173-7D3D9D44D48B}" name="PREZZO €" dataDxfId="5">
      <calculatedColumnFormula>IFERROR(IF(VLOOKUP(E3,Table3[],2,0)&gt;1,(VLOOKUP(E3,Table3[],2,0)/F3),VLOOKUP(E3,Table3[],2,0)*F3),0)</calculatedColumnFormula>
    </tableColumn>
    <tableColumn id="8" xr3:uid="{3EFF424B-AC6B-4BFC-AE61-211DF5082BD1}" name="QUOTE" dataDxfId="4">
      <calculatedColumnFormula>IFERROR(ROUND(($M$3*$D3)/G3,0),"")</calculatedColumnFormula>
    </tableColumn>
    <tableColumn id="12" xr3:uid="{CBC33B98-D7D0-47AE-9DA4-0A0F81CDAE62}" name="ALLOCAZIONE EFFETTIVA €" dataDxfId="3">
      <calculatedColumnFormula>IFERROR(Table4[[#This Row],[QUOTE]]*Table4[[#This Row],[PREZZO €]],"")</calculatedColumnFormula>
    </tableColumn>
    <tableColumn id="11" xr3:uid="{CF938168-9B24-4626-B705-F4FFB71F972C}" name="ALLOCAZIONE_x000a_EFFETTIVA %" dataDxfId="2">
      <calculatedColumnFormula>IFERROR(Table4[[#This Row],[ALLOCAZIONE EFFETTIVA €]]/$M$3,"")</calculatedColumnFormula>
    </tableColumn>
  </tableColumns>
  <tableStyleInfo name="TableStyleMedium16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956C74-2535-4517-944D-2EF562B25B76}" name="Table3" displayName="Table3" ref="L5:M6" totalsRowShown="0" headerRowBorderDxfId="1" tableBorderDxfId="0">
  <tableColumns count="2">
    <tableColumn id="1" xr3:uid="{A96D26B1-3712-4ACC-A6BD-3B080173F047}" name="VALUTA"/>
    <tableColumn id="2" xr3:uid="{5FA11078-969D-4757-94F1-CF76A3969885}" name="CAMBIO EUR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C411-1DCD-49CD-98A6-DC86A40E9BC0}">
  <dimension ref="A1:N23"/>
  <sheetViews>
    <sheetView showGridLines="0" zoomScaleNormal="100" workbookViewId="0">
      <selection activeCell="H3" sqref="H3:H4"/>
    </sheetView>
  </sheetViews>
  <sheetFormatPr defaultColWidth="8.88671875" defaultRowHeight="13.8"/>
  <cols>
    <col min="1" max="1" width="1.5546875" style="1" customWidth="1"/>
    <col min="2" max="2" width="25.5546875" style="1" bestFit="1" customWidth="1"/>
    <col min="3" max="3" width="14.5546875" style="1" bestFit="1" customWidth="1"/>
    <col min="4" max="4" width="15.44140625" style="1" bestFit="1" customWidth="1"/>
    <col min="5" max="5" width="15.88671875" style="1" bestFit="1" customWidth="1"/>
    <col min="6" max="6" width="18.109375" style="1" bestFit="1" customWidth="1"/>
    <col min="7" max="7" width="14.5546875" style="1" bestFit="1" customWidth="1"/>
    <col min="8" max="8" width="15.44140625" style="1" bestFit="1" customWidth="1"/>
    <col min="9" max="9" width="19.44140625" style="1" hidden="1" customWidth="1"/>
    <col min="10" max="10" width="1.5546875" style="1" customWidth="1"/>
    <col min="11" max="11" width="22.44140625" style="1" customWidth="1"/>
    <col min="12" max="12" width="7.88671875" style="1" bestFit="1" customWidth="1"/>
    <col min="13" max="13" width="11" style="1" bestFit="1" customWidth="1"/>
    <col min="14" max="16384" width="8.88671875" style="1"/>
  </cols>
  <sheetData>
    <row r="1" spans="1:14" ht="9" customHeight="1" thickBot="1">
      <c r="B1" s="2"/>
      <c r="C1" s="2"/>
      <c r="D1" s="2"/>
      <c r="E1" s="2"/>
      <c r="F1" s="2"/>
      <c r="G1" s="2"/>
      <c r="H1" s="2"/>
    </row>
    <row r="2" spans="1:14" ht="42" thickBot="1">
      <c r="A2" s="3"/>
      <c r="B2" s="15" t="s">
        <v>1</v>
      </c>
      <c r="C2" s="16" t="s">
        <v>0</v>
      </c>
      <c r="D2" s="17" t="s">
        <v>28</v>
      </c>
      <c r="E2" s="17" t="s">
        <v>30</v>
      </c>
      <c r="F2" s="17" t="s">
        <v>16</v>
      </c>
      <c r="G2" s="18" t="s">
        <v>17</v>
      </c>
      <c r="H2" s="19" t="s">
        <v>29</v>
      </c>
      <c r="I2" s="4" t="s">
        <v>2</v>
      </c>
      <c r="J2" s="5"/>
      <c r="K2" s="62" t="s">
        <v>13</v>
      </c>
      <c r="L2" s="63"/>
      <c r="M2" s="63"/>
      <c r="N2" s="11"/>
    </row>
    <row r="3" spans="1:14" ht="17.399999999999999" customHeight="1" thickBot="1">
      <c r="A3" s="3"/>
      <c r="B3" s="36" t="s">
        <v>14</v>
      </c>
      <c r="C3" s="37" t="s">
        <v>15</v>
      </c>
      <c r="D3" s="38">
        <v>0.89078608213849764</v>
      </c>
      <c r="E3" s="38">
        <v>1.9371502367626636E-3</v>
      </c>
      <c r="F3" s="38">
        <v>0.88973252294382676</v>
      </c>
      <c r="G3" s="39">
        <v>0</v>
      </c>
      <c r="H3" s="40">
        <v>0.88973252294382676</v>
      </c>
      <c r="I3" s="1">
        <f>IF(Portafoglio[[#This Row],[OPERATIVITÀ]]&lt;&gt;0,1,0)</f>
        <v>0</v>
      </c>
      <c r="J3" s="6"/>
      <c r="K3" s="64" t="s">
        <v>3</v>
      </c>
      <c r="L3" s="65"/>
      <c r="M3" s="66"/>
    </row>
    <row r="4" spans="1:14" ht="17.399999999999999" customHeight="1">
      <c r="B4" s="36" t="s">
        <v>26</v>
      </c>
      <c r="C4" s="37" t="s">
        <v>27</v>
      </c>
      <c r="D4" s="38">
        <v>0.10921391786150224</v>
      </c>
      <c r="E4" s="38">
        <v>1.2800455127293331E-2</v>
      </c>
      <c r="F4" s="38">
        <v>0.11026747705617321</v>
      </c>
      <c r="G4" s="39">
        <v>0</v>
      </c>
      <c r="H4" s="38">
        <v>0.11026747705617321</v>
      </c>
      <c r="I4" s="48">
        <f>IF(Portafoglio[[#This Row],[OPERATIVITÀ]]&lt;&gt;0,1,0)</f>
        <v>0</v>
      </c>
      <c r="J4" s="49"/>
      <c r="K4" s="67" t="s">
        <v>4</v>
      </c>
      <c r="L4" s="68"/>
      <c r="M4" s="21">
        <v>2</v>
      </c>
    </row>
    <row r="5" spans="1:14" ht="17.399999999999999">
      <c r="B5" s="60" t="s">
        <v>12</v>
      </c>
      <c r="C5" s="60"/>
      <c r="D5" s="60"/>
      <c r="E5" s="60"/>
      <c r="F5" s="60"/>
      <c r="G5" s="60"/>
      <c r="H5" s="60"/>
      <c r="J5" s="10"/>
      <c r="K5" s="69" t="s">
        <v>5</v>
      </c>
      <c r="L5" s="70"/>
      <c r="M5" s="7">
        <v>1</v>
      </c>
    </row>
    <row r="6" spans="1:14" ht="17.399999999999999">
      <c r="B6" s="60"/>
      <c r="C6" s="60"/>
      <c r="D6" s="60"/>
      <c r="E6" s="60"/>
      <c r="F6" s="60"/>
      <c r="G6" s="60"/>
      <c r="H6" s="60"/>
      <c r="J6" s="10"/>
      <c r="K6" s="71" t="s">
        <v>6</v>
      </c>
      <c r="L6" s="72"/>
      <c r="M6" s="8">
        <v>0</v>
      </c>
    </row>
    <row r="7" spans="1:14" ht="17.399999999999999">
      <c r="B7" s="60"/>
      <c r="C7" s="60"/>
      <c r="D7" s="60"/>
      <c r="E7" s="60"/>
      <c r="F7" s="60"/>
      <c r="G7" s="60"/>
      <c r="H7" s="60"/>
      <c r="J7" s="14"/>
      <c r="K7" s="69" t="s">
        <v>7</v>
      </c>
      <c r="L7" s="70"/>
      <c r="M7" s="7">
        <v>-1</v>
      </c>
    </row>
    <row r="8" spans="1:14" ht="18" thickBot="1">
      <c r="J8" s="10"/>
      <c r="K8" s="73" t="s">
        <v>8</v>
      </c>
      <c r="L8" s="74"/>
      <c r="M8" s="9">
        <v>-2</v>
      </c>
    </row>
    <row r="9" spans="1:14" ht="17.399999999999999">
      <c r="J9" s="10"/>
      <c r="K9" s="61" t="s">
        <v>9</v>
      </c>
      <c r="L9" s="61"/>
      <c r="M9" s="61"/>
    </row>
    <row r="10" spans="1:14" ht="17.399999999999999">
      <c r="J10" s="10"/>
      <c r="K10" s="60"/>
      <c r="L10" s="60"/>
      <c r="M10" s="60"/>
    </row>
    <row r="11" spans="1:14" ht="17.399999999999999">
      <c r="J11" s="10"/>
      <c r="K11" s="60"/>
      <c r="L11" s="60"/>
      <c r="M11" s="60"/>
    </row>
    <row r="12" spans="1:14" ht="17.399999999999999">
      <c r="J12" s="10"/>
    </row>
    <row r="13" spans="1:14" ht="17.399999999999999">
      <c r="J13" s="10"/>
    </row>
    <row r="14" spans="1:14" ht="17.399999999999999" customHeight="1">
      <c r="J14" s="10"/>
    </row>
    <row r="15" spans="1:14" ht="17.399999999999999">
      <c r="H15"/>
      <c r="J15" s="10"/>
    </row>
    <row r="16" spans="1:14" ht="17.399999999999999">
      <c r="J16" s="10"/>
    </row>
    <row r="17" spans="10:10" ht="17.399999999999999">
      <c r="J17" s="10"/>
    </row>
    <row r="18" spans="10:10" ht="17.399999999999999">
      <c r="J18" s="10"/>
    </row>
    <row r="19" spans="10:10" ht="17.399999999999999">
      <c r="J19" s="10"/>
    </row>
    <row r="20" spans="10:10" ht="17.399999999999999" customHeight="1">
      <c r="J20" s="10"/>
    </row>
    <row r="21" spans="10:10" ht="17.399999999999999">
      <c r="J21" s="10"/>
    </row>
    <row r="22" spans="10:10" ht="17.399999999999999" customHeight="1">
      <c r="J22" s="10"/>
    </row>
    <row r="23" spans="10:10" ht="17.399999999999999">
      <c r="J23" s="10"/>
    </row>
  </sheetData>
  <mergeCells count="9">
    <mergeCell ref="B5:H7"/>
    <mergeCell ref="K9:M11"/>
    <mergeCell ref="K2:M2"/>
    <mergeCell ref="K3:M3"/>
    <mergeCell ref="K4:L4"/>
    <mergeCell ref="K5:L5"/>
    <mergeCell ref="K6:L6"/>
    <mergeCell ref="K7:L7"/>
    <mergeCell ref="K8:L8"/>
  </mergeCells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8503864-68C3-4DF5-B620-E279DD4849AE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G3:G4</xm:sqref>
        </x14:conditionalFormatting>
        <x14:conditionalFormatting xmlns:xm="http://schemas.microsoft.com/office/excel/2006/main">
          <x14:cfRule type="iconSet" priority="3" id="{9F8CF66F-992A-45C9-A2FE-E62D6DF9DBC6}">
            <x14:iconSet iconSet="5Arrows" showValue="0" custom="1">
              <x14:cfvo type="percent">
                <xm:f>0</xm:f>
              </x14:cfvo>
              <x14:cfvo type="num">
                <xm:f>-1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TrafficLights1" iconId="0"/>
              <x14:cfIcon iconSet="3Arrows" iconId="0"/>
              <x14:cfIcon iconSet="3Triangles" iconId="1"/>
              <x14:cfIcon iconSet="3Arrows" iconId="2"/>
              <x14:cfIcon iconSet="3TrafficLights1" iconId="2"/>
            </x14:iconSet>
          </x14:cfRule>
          <xm:sqref>M4:M8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B04B-22E9-4DFF-A373-83D85CF87005}">
  <dimension ref="A1:J27"/>
  <sheetViews>
    <sheetView showGridLines="0" zoomScaleNormal="100" workbookViewId="0">
      <selection activeCell="B3" sqref="B3"/>
    </sheetView>
  </sheetViews>
  <sheetFormatPr defaultColWidth="8.88671875" defaultRowHeight="13.8"/>
  <cols>
    <col min="1" max="1" width="1.5546875" style="1" customWidth="1"/>
    <col min="2" max="2" width="25.5546875" style="1" bestFit="1" customWidth="1"/>
    <col min="3" max="3" width="14.88671875" style="1" bestFit="1" customWidth="1"/>
    <col min="4" max="5" width="15.44140625" style="1" bestFit="1" customWidth="1"/>
    <col min="6" max="7" width="1.5546875" style="1" customWidth="1"/>
    <col min="8" max="8" width="22.44140625" style="1" customWidth="1"/>
    <col min="9" max="9" width="7.88671875" style="1" bestFit="1" customWidth="1"/>
    <col min="10" max="10" width="11" style="1" bestFit="1" customWidth="1"/>
    <col min="11" max="16384" width="8.88671875" style="1"/>
  </cols>
  <sheetData>
    <row r="1" spans="1:10" ht="9" customHeight="1" thickBot="1">
      <c r="B1" s="2"/>
      <c r="C1" s="2"/>
      <c r="D1" s="2"/>
      <c r="E1" s="2"/>
    </row>
    <row r="2" spans="1:10" ht="42.6" customHeight="1" thickBot="1">
      <c r="A2" s="3"/>
      <c r="B2" s="15" t="s">
        <v>1</v>
      </c>
      <c r="C2" s="16" t="s">
        <v>0</v>
      </c>
      <c r="D2" s="18" t="s">
        <v>29</v>
      </c>
      <c r="E2" s="20" t="s">
        <v>11</v>
      </c>
      <c r="F2" s="5"/>
      <c r="G2" s="62" t="s">
        <v>13</v>
      </c>
      <c r="H2" s="63"/>
      <c r="I2" s="63"/>
      <c r="J2" s="11"/>
    </row>
    <row r="3" spans="1:10" ht="17.399999999999999" customHeight="1" thickBot="1">
      <c r="A3" s="3"/>
      <c r="B3" s="36" t="s">
        <v>14</v>
      </c>
      <c r="C3" s="37" t="s">
        <v>15</v>
      </c>
      <c r="D3" s="40">
        <v>0.88973252294382676</v>
      </c>
      <c r="E3" s="41">
        <f>$G$4*Portafoglio3[[#This Row],[ALLOCAZIONE
01/01/2026]]</f>
        <v>889.73252294382678</v>
      </c>
      <c r="F3" s="6"/>
      <c r="G3" s="62" t="s">
        <v>10</v>
      </c>
      <c r="H3" s="63"/>
      <c r="I3" s="75"/>
    </row>
    <row r="4" spans="1:10" ht="17.399999999999999" customHeight="1" thickBot="1">
      <c r="B4" s="36" t="s">
        <v>26</v>
      </c>
      <c r="C4" s="37" t="s">
        <v>27</v>
      </c>
      <c r="D4" s="50">
        <v>0.11026747705617321</v>
      </c>
      <c r="E4" s="51">
        <f>$G$4*Portafoglio3[[#This Row],[ALLOCAZIONE
01/01/2026]]</f>
        <v>110.26747705617321</v>
      </c>
      <c r="F4" s="14"/>
      <c r="G4" s="76">
        <v>1000</v>
      </c>
      <c r="H4" s="77"/>
      <c r="I4" s="78"/>
    </row>
    <row r="5" spans="1:10" ht="17.399999999999999" customHeight="1">
      <c r="B5" s="60" t="s">
        <v>12</v>
      </c>
      <c r="C5" s="60"/>
      <c r="D5" s="60"/>
      <c r="E5" s="60"/>
      <c r="F5" s="10"/>
      <c r="G5" s="12"/>
      <c r="H5" s="12"/>
      <c r="I5" s="12"/>
    </row>
    <row r="6" spans="1:10" ht="17.399999999999999" customHeight="1">
      <c r="B6" s="60"/>
      <c r="C6" s="60"/>
      <c r="D6" s="60"/>
      <c r="E6" s="60"/>
      <c r="F6" s="10"/>
    </row>
    <row r="7" spans="1:10" ht="17.399999999999999">
      <c r="B7" s="60"/>
      <c r="C7" s="60"/>
      <c r="D7" s="60"/>
      <c r="E7" s="60"/>
      <c r="F7" s="10"/>
    </row>
    <row r="8" spans="1:10" ht="17.399999999999999">
      <c r="B8" s="60"/>
      <c r="C8" s="60"/>
      <c r="D8" s="60"/>
      <c r="E8" s="60"/>
      <c r="F8" s="10"/>
    </row>
    <row r="9" spans="1:10" ht="17.399999999999999" customHeight="1">
      <c r="B9" s="13"/>
      <c r="C9" s="13"/>
      <c r="D9" s="13"/>
      <c r="E9" s="13"/>
      <c r="F9" s="10"/>
    </row>
    <row r="10" spans="1:10" ht="17.399999999999999">
      <c r="F10" s="10"/>
    </row>
    <row r="11" spans="1:10" ht="17.399999999999999">
      <c r="F11" s="10"/>
    </row>
    <row r="12" spans="1:10" ht="17.399999999999999">
      <c r="F12" s="10"/>
      <c r="G12" s="10"/>
    </row>
    <row r="13" spans="1:10" ht="17.399999999999999">
      <c r="F13" s="10"/>
    </row>
    <row r="14" spans="1:10" ht="17.399999999999999" customHeight="1">
      <c r="F14" s="10"/>
    </row>
    <row r="15" spans="1:10" ht="17.399999999999999">
      <c r="F15" s="10"/>
    </row>
    <row r="16" spans="1:10" ht="17.399999999999999">
      <c r="F16" s="10"/>
    </row>
    <row r="17" spans="6:6" ht="17.399999999999999">
      <c r="F17" s="10"/>
    </row>
    <row r="18" spans="6:6" ht="17.399999999999999">
      <c r="F18" s="10"/>
    </row>
    <row r="19" spans="6:6" ht="17.399999999999999">
      <c r="F19" s="10"/>
    </row>
    <row r="20" spans="6:6" ht="17.399999999999999" customHeight="1">
      <c r="F20" s="10"/>
    </row>
    <row r="21" spans="6:6" ht="17.399999999999999">
      <c r="F21" s="10"/>
    </row>
    <row r="22" spans="6:6" ht="17.399999999999999">
      <c r="F22" s="10"/>
    </row>
    <row r="24" spans="6:6" ht="14.1" customHeight="1">
      <c r="F24" s="13"/>
    </row>
    <row r="25" spans="6:6">
      <c r="F25" s="13"/>
    </row>
    <row r="26" spans="6:6">
      <c r="F26" s="13"/>
    </row>
    <row r="27" spans="6:6">
      <c r="F27" s="13"/>
    </row>
  </sheetData>
  <mergeCells count="4">
    <mergeCell ref="G3:I3"/>
    <mergeCell ref="G4:I4"/>
    <mergeCell ref="G2:I2"/>
    <mergeCell ref="B5:E8"/>
  </mergeCells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8D35-BCAE-4560-B628-178F45564430}">
  <dimension ref="B1:M29"/>
  <sheetViews>
    <sheetView showGridLines="0" tabSelected="1" zoomScaleNormal="100" workbookViewId="0">
      <selection activeCell="B3" sqref="B3"/>
    </sheetView>
  </sheetViews>
  <sheetFormatPr defaultColWidth="9.109375" defaultRowHeight="13.8"/>
  <cols>
    <col min="1" max="1" width="1.5546875" style="22" customWidth="1"/>
    <col min="2" max="2" width="25.5546875" style="22" bestFit="1" customWidth="1"/>
    <col min="3" max="3" width="14.88671875" style="22" bestFit="1" customWidth="1"/>
    <col min="4" max="4" width="15.44140625" style="22" bestFit="1" customWidth="1"/>
    <col min="5" max="5" width="9.109375" style="22" bestFit="1" customWidth="1"/>
    <col min="6" max="6" width="8.88671875" style="22" bestFit="1" customWidth="1"/>
    <col min="7" max="7" width="10.5546875" style="22" bestFit="1" customWidth="1"/>
    <col min="8" max="8" width="8.109375" style="22" bestFit="1" customWidth="1"/>
    <col min="9" max="10" width="15.44140625" style="22" bestFit="1" customWidth="1"/>
    <col min="11" max="11" width="1.5546875" style="22" customWidth="1"/>
    <col min="12" max="12" width="19.5546875" style="22" bestFit="1" customWidth="1"/>
    <col min="13" max="13" width="13.5546875" style="22" bestFit="1" customWidth="1"/>
    <col min="14" max="16384" width="9.109375" style="22"/>
  </cols>
  <sheetData>
    <row r="1" spans="2:13" ht="9" customHeight="1" thickBot="1"/>
    <row r="2" spans="2:13" ht="42.6" customHeight="1" thickBot="1">
      <c r="B2" s="23" t="s">
        <v>1</v>
      </c>
      <c r="C2" s="24" t="s">
        <v>0</v>
      </c>
      <c r="D2" s="18" t="s">
        <v>29</v>
      </c>
      <c r="E2" s="24" t="s">
        <v>18</v>
      </c>
      <c r="F2" s="24" t="s">
        <v>19</v>
      </c>
      <c r="G2" s="25" t="s">
        <v>20</v>
      </c>
      <c r="H2" s="23" t="s">
        <v>21</v>
      </c>
      <c r="I2" s="25" t="s">
        <v>22</v>
      </c>
      <c r="J2" s="23" t="s">
        <v>23</v>
      </c>
      <c r="K2" s="26"/>
      <c r="L2" s="79" t="s">
        <v>13</v>
      </c>
      <c r="M2" s="80"/>
    </row>
    <row r="3" spans="2:13" ht="17.399999999999999" customHeight="1" thickBot="1">
      <c r="B3" s="36" t="s">
        <v>14</v>
      </c>
      <c r="C3" s="37" t="s">
        <v>15</v>
      </c>
      <c r="D3" s="40">
        <v>0.88973252294382676</v>
      </c>
      <c r="E3" s="42" t="s">
        <v>24</v>
      </c>
      <c r="F3" s="43">
        <v>0</v>
      </c>
      <c r="G3" s="44">
        <f>IFERROR(IF(VLOOKUP(E3,Table3[],2,0)&gt;1,(VLOOKUP(E3,Table3[],2,0)/F3),VLOOKUP(E3,Table3[],2,0)*F3),0)</f>
        <v>0</v>
      </c>
      <c r="H3" s="45" t="str">
        <f>IFERROR(ROUND(($M$3*$D3)/G3,0),"")</f>
        <v/>
      </c>
      <c r="I3" s="46" t="str">
        <f>IFERROR(Table4[[#This Row],[QUOTE]]*Table4[[#This Row],[PREZZO €]],"")</f>
        <v/>
      </c>
      <c r="J3" s="47" t="str">
        <f>IFERROR(Table4[[#This Row],[ALLOCAZIONE EFFETTIVA €]]/$M$3,"")</f>
        <v/>
      </c>
      <c r="L3" s="27" t="s">
        <v>10</v>
      </c>
      <c r="M3" s="28">
        <v>1000</v>
      </c>
    </row>
    <row r="4" spans="2:13" ht="17.399999999999999" customHeight="1" thickBot="1">
      <c r="B4" s="36" t="s">
        <v>26</v>
      </c>
      <c r="C4" s="52" t="s">
        <v>27</v>
      </c>
      <c r="D4" s="53">
        <v>0.11026747705617321</v>
      </c>
      <c r="E4" s="54" t="s">
        <v>24</v>
      </c>
      <c r="F4" s="55">
        <v>0</v>
      </c>
      <c r="G4" s="56">
        <f>IFERROR(IF(VLOOKUP(E4,Table3[],2,0)&gt;1,(VLOOKUP(E4,Table3[],2,0)/F4),VLOOKUP(E4,Table3[],2,0)*F4),0)</f>
        <v>0</v>
      </c>
      <c r="H4" s="57" t="str">
        <f>IFERROR(ROUND(($M$3*$D4)/G4,0),"")</f>
        <v/>
      </c>
      <c r="I4" s="58" t="str">
        <f>IFERROR(Table4[[#This Row],[QUOTE]]*Table4[[#This Row],[PREZZO €]],"")</f>
        <v/>
      </c>
      <c r="J4" s="59" t="str">
        <f>IFERROR(Table4[[#This Row],[ALLOCAZIONE EFFETTIVA €]]/$M$3,"")</f>
        <v/>
      </c>
      <c r="L4" s="29"/>
    </row>
    <row r="5" spans="2:13" ht="17.399999999999999" customHeight="1" thickBot="1">
      <c r="G5" s="29"/>
      <c r="H5" s="29"/>
      <c r="I5" s="34">
        <f>SUM(Table4[ALLOCAZIONE EFFETTIVA €])</f>
        <v>0</v>
      </c>
      <c r="J5" s="35"/>
      <c r="L5" s="30" t="s">
        <v>18</v>
      </c>
      <c r="M5" s="31" t="s">
        <v>25</v>
      </c>
    </row>
    <row r="6" spans="2:13" ht="17.399999999999999" customHeight="1">
      <c r="B6" s="81" t="s">
        <v>12</v>
      </c>
      <c r="C6" s="81"/>
      <c r="D6" s="81"/>
      <c r="E6" s="81"/>
      <c r="F6" s="81"/>
      <c r="G6" s="81"/>
      <c r="H6" s="81"/>
      <c r="I6" s="81"/>
      <c r="J6" s="81"/>
      <c r="L6" s="32" t="s">
        <v>24</v>
      </c>
      <c r="M6" s="33">
        <v>1</v>
      </c>
    </row>
    <row r="7" spans="2:13" ht="17.399999999999999" customHeight="1">
      <c r="B7" s="81"/>
      <c r="C7" s="81"/>
      <c r="D7" s="81"/>
      <c r="E7" s="81"/>
      <c r="F7" s="81"/>
      <c r="G7" s="81"/>
      <c r="H7" s="81"/>
      <c r="I7" s="81"/>
      <c r="J7" s="81"/>
    </row>
    <row r="8" spans="2:13" ht="17.399999999999999" customHeight="1">
      <c r="B8" s="81"/>
      <c r="C8" s="81"/>
      <c r="D8" s="81"/>
      <c r="E8" s="81"/>
      <c r="F8" s="81"/>
      <c r="G8" s="81"/>
      <c r="H8" s="81"/>
      <c r="I8" s="81"/>
      <c r="J8" s="81"/>
    </row>
    <row r="9" spans="2:13" ht="17.399999999999999" customHeight="1">
      <c r="B9" s="13"/>
      <c r="C9" s="13"/>
      <c r="D9" s="13"/>
    </row>
    <row r="10" spans="2:13" ht="17.399999999999999" customHeight="1">
      <c r="B10" s="13"/>
      <c r="C10" s="13"/>
      <c r="D10" s="13"/>
    </row>
    <row r="11" spans="2:13" ht="17.399999999999999" customHeight="1"/>
    <row r="12" spans="2:13" ht="17.399999999999999" customHeight="1"/>
    <row r="13" spans="2:13" ht="17.399999999999999" customHeight="1"/>
    <row r="14" spans="2:13" ht="17.399999999999999" customHeight="1"/>
    <row r="15" spans="2:13" ht="17.399999999999999" customHeight="1"/>
    <row r="16" spans="2:13" ht="17.399999999999999" customHeight="1"/>
    <row r="17" ht="17.399999999999999" customHeight="1"/>
    <row r="18" ht="17.399999999999999" customHeight="1"/>
    <row r="19" ht="17.399999999999999" customHeight="1"/>
    <row r="20" ht="17.399999999999999" customHeight="1"/>
    <row r="21" ht="17.399999999999999" customHeight="1"/>
    <row r="22" ht="17.399999999999999" customHeight="1"/>
    <row r="29" ht="14.1" customHeight="1"/>
  </sheetData>
  <mergeCells count="2">
    <mergeCell ref="L2:M2"/>
    <mergeCell ref="B6:J8"/>
  </mergeCells>
  <phoneticPr fontId="12" type="noConversion"/>
  <pageMargins left="0.7" right="0.7" top="0.75" bottom="0.75" header="0.3" footer="0.3"/>
  <pageSetup paperSize="9" orientation="portrait" r:id="rId1"/>
  <drawing r:id="rId2"/>
  <legacyDrawing r:id="rId3"/>
  <tableParts count="2"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Composizione PTF</vt:lpstr>
      <vt:lpstr>Ripartizione semplificata</vt:lpstr>
      <vt:lpstr>Ripartizione estesa</vt:lpstr>
    </vt:vector>
  </TitlesOfParts>
  <Company>Gamma Investimenti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Gamma Investimenti</dc:creator>
  <cp:lastModifiedBy>Matteo Capaldi</cp:lastModifiedBy>
  <dcterms:created xsi:type="dcterms:W3CDTF">2022-11-13T10:21:55Z</dcterms:created>
  <dcterms:modified xsi:type="dcterms:W3CDTF">2026-01-01T19:55:40Z</dcterms:modified>
</cp:coreProperties>
</file>